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<sst xmlns="http://schemas.openxmlformats.org/spreadsheetml/2006/main" count="64" uniqueCount="46">
  <si>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</si>
  <si>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</si>
  <si>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</si>
  <si>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</si>
  <si>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</si>
  <si>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</si>
  <si>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</si>
  <si>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</si>
  <si>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</si>
  <si>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</si>
  <si>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</si>
  <si>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</si>
  <si>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</si>
  <si>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</si>
  <si>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</si>
  <si>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</si>
  <si>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</si>
  <si>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</si>
  <si>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</si>
  <si>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</si>
  <si>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</si>
  <si>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</si>
  <si>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</si>
  <si>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</si>
  <si>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</si>
  <si>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</si>
  <si>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</si>
  <si>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</si>
  <si>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</si>
  <si>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</si>
  <si>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</si>
  <si>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</si>
  <si>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</si>
  <si>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</si>
  <si>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</si>
  <si>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</si>
  <si>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</si>
  <si>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</si>
  <si>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</si>
  <si>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</si>
  <si>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</si>
  <si>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>Уточнений план на 6 міс.</t>
  </si>
  <si>
    <t>плану за 6 місяці</t>
  </si>
  <si>
    <t xml:space="preserve">станом на 11.06.2021 </t>
  </si>
  <si>
    <t>Всього профінансовано на 11.06.2021</t>
  </si>
  <si>
    <t>Профінансовано за тиждень з 04.06.2021  по 11.06.2021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</si>
</sst>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1" fillId="0" borderId="11" xfId="53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5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2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2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6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6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32" fillId="0" borderId="11" xfId="52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69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53" t="str">
        <f>КЕКВ!C2</f>
        <v>станом на 11.06.2021 </v>
      </c>
      <c r="B4" s="53"/>
      <c r="C4" s="53"/>
      <c r="D4" s="53"/>
      <c r="E4" s="53"/>
      <c r="F4" s="53"/>
      <c r="G4" s="53"/>
      <c r="H4" s="53"/>
      <c r="I4" s="53"/>
    </row>
    <row r="6" spans="8:9" ht="12.75">
      <c r="H6" s="10"/>
      <c r="I6" s="10" t="s">
        <v>0</v>
      </c>
    </row>
    <row r="7" spans="1:9" ht="22.5" customHeight="1">
      <c r="A7" s="45" t="s">
        <v>4</v>
      </c>
      <c r="B7" s="45"/>
      <c r="C7" s="47" t="s">
        <v>1</v>
      </c>
      <c r="D7" s="43" t="str">
        <f>КЕКВ!G5</f>
        <v>Уточнений план на 6 міс.</v>
      </c>
      <c r="E7" s="47" t="str">
        <f>КЕКВ!H5</f>
        <v>Всього профінансовано на 11.06.2021</v>
      </c>
      <c r="F7" s="48" t="str">
        <f>КЕКВ!I5</f>
        <v>Профінансовано за тиждень з 04.06.2021  по 11.06.2021</v>
      </c>
      <c r="G7" s="43" t="s">
        <v>38</v>
      </c>
      <c r="H7" s="41" t="s">
        <v>2</v>
      </c>
      <c r="I7" s="42"/>
    </row>
    <row r="8" spans="1:9" ht="31.5" customHeight="1">
      <c r="A8" s="46"/>
      <c r="B8" s="46"/>
      <c r="C8" s="48"/>
      <c r="D8" s="44"/>
      <c r="E8" s="48"/>
      <c r="F8" s="51"/>
      <c r="G8" s="44"/>
      <c r="H8" s="26" t="str">
        <f>КЕКВ!K6</f>
        <v>плану за 6 місяці</v>
      </c>
      <c r="I8" s="27" t="s">
        <v>40</v>
      </c>
    </row>
    <row r="9" spans="1:9" ht="39" customHeight="1">
      <c r="A9" s="49" t="s">
        <v>29</v>
      </c>
      <c r="B9" s="50"/>
      <c r="C9" s="86">
        <v>40678892.1</v>
      </c>
      <c r="D9" s="86">
        <v>24965409.1</v>
      </c>
      <c r="E9" s="86">
        <v>16140881.26</v>
      </c>
      <c r="F9" s="86">
        <v>454311.21</v>
      </c>
      <c r="G9" s="30">
        <v>1234084</v>
      </c>
      <c r="H9" s="30">
        <v>55573.6</v>
      </c>
      <c r="I9" s="18">
        <f aca="true" t="shared" si="0" ref="I9:I16">E9/C9*100</f>
        <v>39.68</v>
      </c>
    </row>
    <row r="10" spans="1:9" ht="55.5" customHeight="1">
      <c r="A10" s="49" t="s">
        <v>30</v>
      </c>
      <c r="B10" s="50"/>
      <c r="C10" s="86">
        <v>209554335</v>
      </c>
      <c r="D10" s="86">
        <v>115026265</v>
      </c>
      <c r="E10" s="86">
        <v>74417589.54</v>
      </c>
      <c r="F10" s="86">
        <v>257233.33</v>
      </c>
      <c r="G10" s="30">
        <v>5316584</v>
      </c>
      <c r="H10" s="30">
        <v>207303.21000000002</v>
      </c>
      <c r="I10" s="18">
        <f t="shared" si="0"/>
        <v>35.51</v>
      </c>
    </row>
    <row r="11" spans="1:9" ht="39" customHeight="1">
      <c r="A11" s="49" t="s">
        <v>31</v>
      </c>
      <c r="B11" s="38"/>
      <c r="C11" s="86">
        <v>20170134</v>
      </c>
      <c r="D11" s="86">
        <v>9909231</v>
      </c>
      <c r="E11" s="86">
        <v>6138894.88</v>
      </c>
      <c r="F11" s="86">
        <v>81362.64</v>
      </c>
      <c r="G11" s="30">
        <v>975229</v>
      </c>
      <c r="H11" s="30">
        <v>15139.84</v>
      </c>
      <c r="I11" s="18">
        <f t="shared" si="0"/>
        <v>30.44</v>
      </c>
    </row>
    <row r="12" spans="1:9" ht="51" customHeight="1">
      <c r="A12" s="49" t="s">
        <v>32</v>
      </c>
      <c r="B12" s="50"/>
      <c r="C12" s="86">
        <v>18031501.9</v>
      </c>
      <c r="D12" s="86">
        <v>8370603.9</v>
      </c>
      <c r="E12" s="86">
        <v>5812831.65</v>
      </c>
      <c r="F12" s="86">
        <v>44772.05</v>
      </c>
      <c r="G12" s="30">
        <v>770081</v>
      </c>
      <c r="H12" s="30">
        <v>4181.099999999999</v>
      </c>
      <c r="I12" s="18">
        <f t="shared" si="0"/>
        <v>32.24</v>
      </c>
    </row>
    <row r="13" spans="1:9" ht="39" customHeight="1">
      <c r="A13" s="49" t="s">
        <v>33</v>
      </c>
      <c r="B13" s="38"/>
      <c r="C13" s="86">
        <v>19500002</v>
      </c>
      <c r="D13" s="86">
        <v>13109582</v>
      </c>
      <c r="E13" s="86">
        <v>4008687.96</v>
      </c>
      <c r="F13" s="86">
        <v>328704.7</v>
      </c>
      <c r="G13" s="30">
        <v>872539</v>
      </c>
      <c r="H13" s="30">
        <v>56029.4</v>
      </c>
      <c r="I13" s="18">
        <f t="shared" si="0"/>
        <v>20.56</v>
      </c>
    </row>
    <row r="14" spans="1:9" ht="38.25" customHeight="1">
      <c r="A14" s="49" t="s">
        <v>34</v>
      </c>
      <c r="B14" s="38"/>
      <c r="C14" s="86">
        <v>3631750</v>
      </c>
      <c r="D14" s="86">
        <v>1956068</v>
      </c>
      <c r="E14" s="86">
        <v>1205110.78</v>
      </c>
      <c r="F14" s="86">
        <v>45359.41</v>
      </c>
      <c r="G14" s="30">
        <v>403718</v>
      </c>
      <c r="H14" s="30">
        <v>43210.98</v>
      </c>
      <c r="I14" s="18">
        <f t="shared" si="0"/>
        <v>33.18</v>
      </c>
    </row>
    <row r="15" spans="1:11" ht="53.25" customHeight="1" hidden="1">
      <c r="A15" s="37" t="s">
        <v>35</v>
      </c>
      <c r="B15" s="38"/>
      <c r="C15" s="33">
        <v>8672342.95</v>
      </c>
      <c r="D15" s="33">
        <v>7606491.949999999</v>
      </c>
      <c r="E15" s="33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39" t="s">
        <v>3</v>
      </c>
      <c r="B16" s="40"/>
      <c r="C16" s="17">
        <f>C9+C10+C11+C12+C13+C14</f>
        <v>311566615</v>
      </c>
      <c r="D16" s="17">
        <f>D9+D10+D11+D12+D13+D14</f>
        <v>173337159</v>
      </c>
      <c r="E16" s="17">
        <f>E9+E10+E11+E12+E13+E14</f>
        <v>107723996.07</v>
      </c>
      <c r="F16" s="17">
        <f>SUM(F9:F15)</f>
        <v>1211743.34</v>
      </c>
      <c r="G16" s="17">
        <f>SUM(G9:G15)</f>
        <v>10361707.6</v>
      </c>
      <c r="H16" s="17">
        <f>E16/D16*100</f>
        <v>62.15</v>
      </c>
      <c r="I16" s="17">
        <f t="shared" si="0"/>
        <v>34.57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conditionalFormatting sqref="C9:C14">
    <cfRule type="expression" priority="3" dxfId="6" stopIfTrue="1">
      <formula>IV9=1</formula>
    </cfRule>
  </conditionalFormatting>
  <conditionalFormatting sqref="D9:D14">
    <cfRule type="expression" priority="2" dxfId="6" stopIfTrue="1">
      <formula>IV9=1</formula>
    </cfRule>
  </conditionalFormatting>
  <conditionalFormatting sqref="E9:E14">
    <cfRule type="expression" priority="1" dxfId="6" stopIfTrue="1">
      <formula>IV9=1</formula>
    </cfRule>
  </conditionalFormatting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3" t="str">
        <f>КЕКВ!C2</f>
        <v>станом на 11.06.2021 </v>
      </c>
      <c r="B2" s="53"/>
      <c r="C2" s="53"/>
      <c r="D2" s="53"/>
      <c r="E2" s="53"/>
      <c r="F2" s="53"/>
      <c r="G2" s="53"/>
      <c r="H2" s="53"/>
      <c r="I2" s="53"/>
    </row>
    <row r="4" spans="8:9" ht="12.75">
      <c r="H4" s="10"/>
      <c r="I4" s="10" t="s">
        <v>0</v>
      </c>
    </row>
    <row r="5" spans="1:10" ht="22.5" customHeight="1">
      <c r="A5" s="45" t="s">
        <v>4</v>
      </c>
      <c r="B5" s="45"/>
      <c r="C5" s="47" t="s">
        <v>1</v>
      </c>
      <c r="D5" s="43" t="str">
        <f>КЕКВ!G5</f>
        <v>Уточнений план на 6 міс.</v>
      </c>
      <c r="E5" s="47" t="str">
        <f>КЕКВ!H5</f>
        <v>Всього профінансовано на 11.06.2021</v>
      </c>
      <c r="F5" s="48" t="str">
        <f>КЕКВ!I5</f>
        <v>Профінансовано за тиждень з 04.06.2021  по 11.06.2021</v>
      </c>
      <c r="G5" s="43" t="s">
        <v>38</v>
      </c>
      <c r="H5" s="41" t="s">
        <v>2</v>
      </c>
      <c r="I5" s="42"/>
      <c r="J5" s="12"/>
    </row>
    <row r="6" spans="1:9" ht="38.25" customHeight="1">
      <c r="A6" s="46"/>
      <c r="B6" s="46"/>
      <c r="C6" s="48"/>
      <c r="D6" s="44"/>
      <c r="E6" s="48"/>
      <c r="F6" s="51"/>
      <c r="G6" s="44"/>
      <c r="H6" s="26" t="str">
        <f>КЕКВ!K6</f>
        <v>плану за 6 місяці</v>
      </c>
      <c r="I6" s="27" t="s">
        <v>40</v>
      </c>
    </row>
    <row r="7" spans="1:9" ht="27.75" customHeight="1">
      <c r="A7" s="59" t="s">
        <v>29</v>
      </c>
      <c r="B7" s="60"/>
      <c r="C7" s="36">
        <v>457004</v>
      </c>
      <c r="D7" s="36">
        <v>457004</v>
      </c>
      <c r="E7" s="36">
        <v>14000</v>
      </c>
      <c r="F7" s="36"/>
      <c r="G7" s="18">
        <f aca="true" t="shared" si="0" ref="G7:G14">D7-E7</f>
        <v>443004</v>
      </c>
      <c r="H7" s="18">
        <f>E7/D7*100</f>
        <v>3.06</v>
      </c>
      <c r="I7" s="18">
        <f>E7/C7*100</f>
        <v>3.06</v>
      </c>
    </row>
    <row r="8" spans="1:9" ht="37.5" customHeight="1">
      <c r="A8" s="56" t="s">
        <v>30</v>
      </c>
      <c r="B8" s="58"/>
      <c r="C8" s="36">
        <v>2643481</v>
      </c>
      <c r="D8" s="36">
        <v>1955947</v>
      </c>
      <c r="E8" s="36">
        <v>11000</v>
      </c>
      <c r="F8" s="36"/>
      <c r="G8" s="18">
        <f t="shared" si="0"/>
        <v>1944947</v>
      </c>
      <c r="H8" s="18">
        <f aca="true" t="shared" si="1" ref="H8:H14">E8/D8*100</f>
        <v>0.56</v>
      </c>
      <c r="I8" s="18">
        <f aca="true" t="shared" si="2" ref="I8:I14">E8/C8*100</f>
        <v>0.42</v>
      </c>
    </row>
    <row r="9" spans="1:9" ht="37.5" customHeight="1">
      <c r="A9" s="56" t="s">
        <v>31</v>
      </c>
      <c r="B9" s="57"/>
      <c r="C9" s="36">
        <v>42100</v>
      </c>
      <c r="D9" s="36">
        <v>42100</v>
      </c>
      <c r="E9" s="36">
        <v>42100</v>
      </c>
      <c r="F9" s="36"/>
      <c r="G9" s="18"/>
      <c r="H9" s="18">
        <f>E9/D9*100</f>
        <v>100</v>
      </c>
      <c r="I9" s="18">
        <f>E9/C9*100</f>
        <v>100</v>
      </c>
    </row>
    <row r="10" spans="1:12" ht="39.75" customHeight="1">
      <c r="A10" s="56" t="s">
        <v>32</v>
      </c>
      <c r="B10" s="57"/>
      <c r="C10" s="36">
        <v>66200</v>
      </c>
      <c r="D10" s="36">
        <v>66200</v>
      </c>
      <c r="E10" s="36"/>
      <c r="F10" s="36"/>
      <c r="G10" s="18">
        <f t="shared" si="0"/>
        <v>66200</v>
      </c>
      <c r="H10" s="18"/>
      <c r="I10" s="18"/>
      <c r="J10" s="14"/>
      <c r="L10" s="8"/>
    </row>
    <row r="11" spans="1:9" ht="55.5" customHeight="1">
      <c r="A11" s="56" t="s">
        <v>33</v>
      </c>
      <c r="B11" s="57"/>
      <c r="C11" s="36">
        <v>6510555</v>
      </c>
      <c r="D11" s="36">
        <v>6473955</v>
      </c>
      <c r="E11" s="36">
        <v>911575.5</v>
      </c>
      <c r="F11" s="36"/>
      <c r="G11" s="18">
        <f t="shared" si="0"/>
        <v>5562379.5</v>
      </c>
      <c r="H11" s="18">
        <f t="shared" si="1"/>
        <v>14.08</v>
      </c>
      <c r="I11" s="18">
        <f t="shared" si="2"/>
        <v>14</v>
      </c>
    </row>
    <row r="12" spans="1:9" ht="53.25" customHeight="1" hidden="1">
      <c r="A12" s="37" t="s">
        <v>35</v>
      </c>
      <c r="B12" s="38"/>
      <c r="C12" s="36"/>
      <c r="D12" s="36"/>
      <c r="E12" s="36"/>
      <c r="F12" s="36">
        <v>0</v>
      </c>
      <c r="G12" s="18">
        <f t="shared" si="0"/>
        <v>0</v>
      </c>
      <c r="H12" s="18" t="e">
        <f>E12/D12*100</f>
        <v>#DIV/0!</v>
      </c>
      <c r="I12" s="18" t="e">
        <f>E12/C12*100</f>
        <v>#DIV/0!</v>
      </c>
    </row>
    <row r="13" spans="1:9" ht="54" customHeight="1" hidden="1">
      <c r="A13" s="54"/>
      <c r="B13" s="55"/>
      <c r="C13" s="31"/>
      <c r="D13" s="31"/>
      <c r="E13" s="31"/>
      <c r="F13" s="31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39" t="s">
        <v>3</v>
      </c>
      <c r="B14" s="40"/>
      <c r="C14" s="32">
        <f>SUM(C7:C13)</f>
        <v>9719340</v>
      </c>
      <c r="D14" s="32">
        <f>SUM(D7:D13)</f>
        <v>8995206</v>
      </c>
      <c r="E14" s="32">
        <f>SUM(E7:E13)</f>
        <v>978675.5</v>
      </c>
      <c r="F14" s="32">
        <f>SUM(F7:F13)</f>
        <v>0</v>
      </c>
      <c r="G14" s="23">
        <f t="shared" si="0"/>
        <v>8016530.5</v>
      </c>
      <c r="H14" s="23">
        <f t="shared" si="1"/>
        <v>10.88</v>
      </c>
      <c r="I14" s="23">
        <f t="shared" si="2"/>
        <v>10.07</v>
      </c>
    </row>
  </sheetData>
  <sheetProtection/>
  <mergeCells count="17">
    <mergeCell ref="A1:I1"/>
    <mergeCell ref="A2:I2"/>
    <mergeCell ref="A5:B6"/>
    <mergeCell ref="C5:C6"/>
    <mergeCell ref="D5:D6"/>
    <mergeCell ref="E5:E6"/>
    <mergeCell ref="F5:F6"/>
    <mergeCell ref="H5:I5"/>
    <mergeCell ref="A12:B12"/>
    <mergeCell ref="A13:B13"/>
    <mergeCell ref="A14:B14"/>
    <mergeCell ref="G5:G6"/>
    <mergeCell ref="A11:B11"/>
    <mergeCell ref="A8:B8"/>
    <mergeCell ref="A10:B10"/>
    <mergeCell ref="A7:B7"/>
    <mergeCell ref="A9:B9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53" t="s">
        <v>43</v>
      </c>
      <c r="D2" s="53"/>
      <c r="E2" s="53"/>
      <c r="F2" s="53"/>
      <c r="G2" s="53"/>
      <c r="H2" s="53"/>
      <c r="I2" s="53"/>
      <c r="J2" s="53"/>
      <c r="K2" s="53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5" t="s">
        <v>27</v>
      </c>
      <c r="B5" s="61" t="s">
        <v>21</v>
      </c>
      <c r="C5" s="62"/>
      <c r="D5" s="62"/>
      <c r="E5" s="63"/>
      <c r="F5" s="48" t="s">
        <v>1</v>
      </c>
      <c r="G5" s="43" t="s">
        <v>41</v>
      </c>
      <c r="H5" s="47" t="s">
        <v>44</v>
      </c>
      <c r="I5" s="48" t="s">
        <v>45</v>
      </c>
      <c r="J5" s="43" t="s">
        <v>38</v>
      </c>
      <c r="K5" s="41" t="s">
        <v>2</v>
      </c>
      <c r="L5" s="42"/>
    </row>
    <row r="6" spans="1:12" ht="42.75" customHeight="1">
      <c r="A6" s="76"/>
      <c r="B6" s="64"/>
      <c r="C6" s="65"/>
      <c r="D6" s="65"/>
      <c r="E6" s="66"/>
      <c r="F6" s="51"/>
      <c r="G6" s="44"/>
      <c r="H6" s="48"/>
      <c r="I6" s="51"/>
      <c r="J6" s="44"/>
      <c r="K6" s="26" t="s">
        <v>42</v>
      </c>
      <c r="L6" s="27" t="s">
        <v>40</v>
      </c>
    </row>
    <row r="7" spans="1:12" ht="15">
      <c r="A7" s="6">
        <v>2111</v>
      </c>
      <c r="B7" s="80" t="s">
        <v>20</v>
      </c>
      <c r="C7" s="81"/>
      <c r="D7" s="81"/>
      <c r="E7" s="82"/>
      <c r="F7" s="36">
        <v>203458753</v>
      </c>
      <c r="G7" s="36">
        <v>110717316</v>
      </c>
      <c r="H7" s="36">
        <v>72751337.42</v>
      </c>
      <c r="I7" s="36">
        <v>61551.1</v>
      </c>
      <c r="J7" s="19">
        <f aca="true" t="shared" si="0" ref="J7:J25">G7-H7</f>
        <v>37965978.58</v>
      </c>
      <c r="K7" s="19">
        <f aca="true" t="shared" si="1" ref="K7:K26">H7/G7*100</f>
        <v>65.71</v>
      </c>
      <c r="L7" s="19">
        <f aca="true" t="shared" si="2" ref="L7:L26">H7/F7*100</f>
        <v>35.76</v>
      </c>
    </row>
    <row r="8" spans="1:12" ht="15">
      <c r="A8" s="6">
        <v>2120</v>
      </c>
      <c r="B8" s="70" t="s">
        <v>19</v>
      </c>
      <c r="C8" s="70"/>
      <c r="D8" s="70"/>
      <c r="E8" s="70"/>
      <c r="F8" s="36">
        <v>47955191</v>
      </c>
      <c r="G8" s="36">
        <v>26086633</v>
      </c>
      <c r="H8" s="36">
        <v>15955451.17</v>
      </c>
      <c r="I8" s="36">
        <v>13496.83</v>
      </c>
      <c r="J8" s="19">
        <f t="shared" si="0"/>
        <v>10131181.83</v>
      </c>
      <c r="K8" s="19">
        <f t="shared" si="1"/>
        <v>61.16</v>
      </c>
      <c r="L8" s="19">
        <f t="shared" si="2"/>
        <v>33.27</v>
      </c>
    </row>
    <row r="9" spans="1:12" ht="15">
      <c r="A9" s="6">
        <v>2210</v>
      </c>
      <c r="B9" s="70" t="s">
        <v>18</v>
      </c>
      <c r="C9" s="70"/>
      <c r="D9" s="70"/>
      <c r="E9" s="70"/>
      <c r="F9" s="36">
        <v>5207208</v>
      </c>
      <c r="G9" s="36">
        <v>3207785</v>
      </c>
      <c r="H9" s="36">
        <v>1018021.27</v>
      </c>
      <c r="I9" s="36">
        <v>95641.58</v>
      </c>
      <c r="J9" s="19">
        <f t="shared" si="0"/>
        <v>2189763.73</v>
      </c>
      <c r="K9" s="19">
        <f t="shared" si="1"/>
        <v>31.74</v>
      </c>
      <c r="L9" s="19">
        <f t="shared" si="2"/>
        <v>19.55</v>
      </c>
    </row>
    <row r="10" spans="1:12" ht="15">
      <c r="A10" s="6">
        <v>2220</v>
      </c>
      <c r="B10" s="70" t="s">
        <v>17</v>
      </c>
      <c r="C10" s="70"/>
      <c r="D10" s="70"/>
      <c r="E10" s="70"/>
      <c r="F10" s="36">
        <v>374460</v>
      </c>
      <c r="G10" s="36">
        <v>197600</v>
      </c>
      <c r="H10" s="36">
        <v>0</v>
      </c>
      <c r="I10" s="36">
        <v>0</v>
      </c>
      <c r="J10" s="19">
        <f t="shared" si="0"/>
        <v>197600</v>
      </c>
      <c r="K10" s="19">
        <f t="shared" si="1"/>
        <v>0</v>
      </c>
      <c r="L10" s="19">
        <f t="shared" si="2"/>
        <v>0</v>
      </c>
    </row>
    <row r="11" spans="1:12" ht="15">
      <c r="A11" s="6">
        <v>2230</v>
      </c>
      <c r="B11" s="70" t="s">
        <v>16</v>
      </c>
      <c r="C11" s="70"/>
      <c r="D11" s="70"/>
      <c r="E11" s="70"/>
      <c r="F11" s="36">
        <v>4246950</v>
      </c>
      <c r="G11" s="36">
        <v>2100722</v>
      </c>
      <c r="H11" s="36">
        <v>1257106.04</v>
      </c>
      <c r="I11" s="36">
        <v>102973.68</v>
      </c>
      <c r="J11" s="19">
        <f t="shared" si="0"/>
        <v>843615.96</v>
      </c>
      <c r="K11" s="19">
        <f t="shared" si="1"/>
        <v>59.84</v>
      </c>
      <c r="L11" s="19">
        <f t="shared" si="2"/>
        <v>29.6</v>
      </c>
    </row>
    <row r="12" spans="1:12" ht="15">
      <c r="A12" s="6">
        <v>2240</v>
      </c>
      <c r="B12" s="70" t="s">
        <v>15</v>
      </c>
      <c r="C12" s="70"/>
      <c r="D12" s="70"/>
      <c r="E12" s="70"/>
      <c r="F12" s="36">
        <v>18048339</v>
      </c>
      <c r="G12" s="36">
        <v>12739711</v>
      </c>
      <c r="H12" s="36">
        <v>3549606.97</v>
      </c>
      <c r="I12" s="36">
        <v>370256.58</v>
      </c>
      <c r="J12" s="19">
        <f t="shared" si="0"/>
        <v>9190104.03</v>
      </c>
      <c r="K12" s="19">
        <f t="shared" si="1"/>
        <v>27.86</v>
      </c>
      <c r="L12" s="19">
        <f t="shared" si="2"/>
        <v>19.67</v>
      </c>
    </row>
    <row r="13" spans="1:12" ht="15">
      <c r="A13" s="6">
        <v>2250</v>
      </c>
      <c r="B13" s="70" t="s">
        <v>14</v>
      </c>
      <c r="C13" s="70"/>
      <c r="D13" s="70"/>
      <c r="E13" s="70"/>
      <c r="F13" s="36">
        <v>166690</v>
      </c>
      <c r="G13" s="36">
        <v>103011</v>
      </c>
      <c r="H13" s="36">
        <v>35349.6</v>
      </c>
      <c r="I13" s="36">
        <v>8420.22</v>
      </c>
      <c r="J13" s="19">
        <f t="shared" si="0"/>
        <v>67661.4</v>
      </c>
      <c r="K13" s="19">
        <f t="shared" si="1"/>
        <v>34.32</v>
      </c>
      <c r="L13" s="19">
        <f t="shared" si="2"/>
        <v>21.21</v>
      </c>
    </row>
    <row r="14" spans="1:15" s="5" customFormat="1" ht="14.25">
      <c r="A14" s="7">
        <v>2270</v>
      </c>
      <c r="B14" s="72" t="s">
        <v>23</v>
      </c>
      <c r="C14" s="73"/>
      <c r="D14" s="73"/>
      <c r="E14" s="74"/>
      <c r="F14" s="25">
        <f>F15+F16+F17+F18+F19</f>
        <v>18877060</v>
      </c>
      <c r="G14" s="25">
        <f>G15+G16+G17+G18+G19</f>
        <v>10654722</v>
      </c>
      <c r="H14" s="25">
        <f>H15+H16+H17+H18+H19</f>
        <v>8207406.82</v>
      </c>
      <c r="I14" s="25">
        <f>I15+I16+I17+I18+I19</f>
        <v>37057.61</v>
      </c>
      <c r="J14" s="20">
        <f t="shared" si="0"/>
        <v>2447315.18</v>
      </c>
      <c r="K14" s="20">
        <f t="shared" si="1"/>
        <v>77.03</v>
      </c>
      <c r="L14" s="20">
        <f t="shared" si="2"/>
        <v>43.48</v>
      </c>
      <c r="O14" s="28"/>
    </row>
    <row r="15" spans="1:15" ht="15">
      <c r="A15" s="6">
        <v>2271</v>
      </c>
      <c r="B15" s="70" t="s">
        <v>13</v>
      </c>
      <c r="C15" s="70"/>
      <c r="D15" s="70"/>
      <c r="E15" s="70"/>
      <c r="F15" s="36">
        <v>7408160</v>
      </c>
      <c r="G15" s="36">
        <v>5145206</v>
      </c>
      <c r="H15" s="36">
        <v>5035803.67</v>
      </c>
      <c r="I15" s="36">
        <v>0</v>
      </c>
      <c r="J15" s="19">
        <f t="shared" si="0"/>
        <v>109402.33</v>
      </c>
      <c r="K15" s="19">
        <f t="shared" si="1"/>
        <v>97.87</v>
      </c>
      <c r="L15" s="19">
        <f t="shared" si="2"/>
        <v>67.98</v>
      </c>
      <c r="O15" s="28"/>
    </row>
    <row r="16" spans="1:15" ht="15">
      <c r="A16" s="6">
        <v>2272</v>
      </c>
      <c r="B16" s="70" t="s">
        <v>12</v>
      </c>
      <c r="C16" s="70"/>
      <c r="D16" s="70"/>
      <c r="E16" s="70"/>
      <c r="F16" s="36">
        <v>377633</v>
      </c>
      <c r="G16" s="36">
        <v>191828</v>
      </c>
      <c r="H16" s="36">
        <v>109624.99</v>
      </c>
      <c r="I16" s="36">
        <v>15775.76</v>
      </c>
      <c r="J16" s="19">
        <f t="shared" si="0"/>
        <v>82203.01</v>
      </c>
      <c r="K16" s="19">
        <f t="shared" si="1"/>
        <v>57.15</v>
      </c>
      <c r="L16" s="19">
        <f t="shared" si="2"/>
        <v>29.03</v>
      </c>
      <c r="O16" s="28"/>
    </row>
    <row r="17" spans="1:15" ht="15">
      <c r="A17" s="6">
        <v>2273</v>
      </c>
      <c r="B17" s="70" t="s">
        <v>11</v>
      </c>
      <c r="C17" s="70"/>
      <c r="D17" s="70"/>
      <c r="E17" s="70"/>
      <c r="F17" s="36">
        <v>4665490</v>
      </c>
      <c r="G17" s="36">
        <v>2568259</v>
      </c>
      <c r="H17" s="36">
        <v>1878007.31</v>
      </c>
      <c r="I17" s="36">
        <v>2030.78</v>
      </c>
      <c r="J17" s="19">
        <f t="shared" si="0"/>
        <v>690251.69</v>
      </c>
      <c r="K17" s="19">
        <f t="shared" si="1"/>
        <v>73.12</v>
      </c>
      <c r="L17" s="19">
        <f t="shared" si="2"/>
        <v>40.25</v>
      </c>
      <c r="O17" s="28"/>
    </row>
    <row r="18" spans="1:15" ht="15">
      <c r="A18" s="6">
        <v>2274</v>
      </c>
      <c r="B18" s="70" t="s">
        <v>10</v>
      </c>
      <c r="C18" s="70"/>
      <c r="D18" s="70"/>
      <c r="E18" s="70"/>
      <c r="F18" s="36">
        <v>2589576</v>
      </c>
      <c r="G18" s="36">
        <v>1612656</v>
      </c>
      <c r="H18" s="36">
        <v>1149523.47</v>
      </c>
      <c r="I18" s="36">
        <v>12541.56</v>
      </c>
      <c r="J18" s="19">
        <f t="shared" si="0"/>
        <v>463132.53</v>
      </c>
      <c r="K18" s="19">
        <f t="shared" si="1"/>
        <v>71.28</v>
      </c>
      <c r="L18" s="19">
        <f t="shared" si="2"/>
        <v>44.39</v>
      </c>
      <c r="O18" s="28"/>
    </row>
    <row r="19" spans="1:15" ht="15">
      <c r="A19" s="6">
        <v>2275</v>
      </c>
      <c r="B19" s="70" t="s">
        <v>9</v>
      </c>
      <c r="C19" s="70"/>
      <c r="D19" s="70"/>
      <c r="E19" s="70"/>
      <c r="F19" s="36">
        <v>3836201</v>
      </c>
      <c r="G19" s="36">
        <v>1136773</v>
      </c>
      <c r="H19" s="36">
        <v>34447.38</v>
      </c>
      <c r="I19" s="36">
        <v>6709.51</v>
      </c>
      <c r="J19" s="19">
        <f t="shared" si="0"/>
        <v>1102325.62</v>
      </c>
      <c r="K19" s="19">
        <f t="shared" si="1"/>
        <v>3.03</v>
      </c>
      <c r="L19" s="19">
        <f t="shared" si="2"/>
        <v>0.9</v>
      </c>
      <c r="O19" s="28"/>
    </row>
    <row r="20" spans="1:15" ht="45" customHeight="1">
      <c r="A20" s="6">
        <v>2282</v>
      </c>
      <c r="B20" s="71" t="s">
        <v>8</v>
      </c>
      <c r="C20" s="71"/>
      <c r="D20" s="71"/>
      <c r="E20" s="71"/>
      <c r="F20" s="29">
        <v>207070</v>
      </c>
      <c r="G20" s="29">
        <v>128521</v>
      </c>
      <c r="H20" s="29">
        <v>33893</v>
      </c>
      <c r="I20" s="29"/>
      <c r="J20" s="19">
        <f t="shared" si="0"/>
        <v>94628</v>
      </c>
      <c r="K20" s="19">
        <f t="shared" si="1"/>
        <v>26.37</v>
      </c>
      <c r="L20" s="19">
        <f t="shared" si="2"/>
        <v>16.37</v>
      </c>
      <c r="O20" s="28"/>
    </row>
    <row r="21" spans="1:15" ht="25.5" customHeight="1">
      <c r="A21" s="6">
        <v>2610</v>
      </c>
      <c r="B21" s="71" t="s">
        <v>7</v>
      </c>
      <c r="C21" s="71"/>
      <c r="D21" s="71"/>
      <c r="E21" s="71"/>
      <c r="F21" s="29">
        <v>4646772</v>
      </c>
      <c r="G21" s="29">
        <v>2297317</v>
      </c>
      <c r="H21" s="29">
        <v>2039923.13</v>
      </c>
      <c r="I21" s="29">
        <v>256512.36</v>
      </c>
      <c r="J21" s="19">
        <f t="shared" si="0"/>
        <v>257393.87</v>
      </c>
      <c r="K21" s="19">
        <f t="shared" si="1"/>
        <v>88.8</v>
      </c>
      <c r="L21" s="19">
        <f t="shared" si="2"/>
        <v>43.9</v>
      </c>
      <c r="O21" s="28"/>
    </row>
    <row r="22" spans="1:15" ht="23.25" customHeight="1">
      <c r="A22" s="6">
        <v>2620</v>
      </c>
      <c r="B22" s="67" t="s">
        <v>25</v>
      </c>
      <c r="C22" s="68"/>
      <c r="D22" s="68"/>
      <c r="E22" s="69"/>
      <c r="F22" s="29">
        <v>482780</v>
      </c>
      <c r="G22" s="29">
        <v>257160</v>
      </c>
      <c r="H22" s="29">
        <v>257160</v>
      </c>
      <c r="I22" s="29">
        <v>37530</v>
      </c>
      <c r="J22" s="19">
        <f t="shared" si="0"/>
        <v>0</v>
      </c>
      <c r="K22" s="19">
        <f t="shared" si="1"/>
        <v>100</v>
      </c>
      <c r="L22" s="19">
        <f t="shared" si="2"/>
        <v>53.27</v>
      </c>
      <c r="O22" s="28"/>
    </row>
    <row r="23" spans="1:15" ht="15">
      <c r="A23" s="6">
        <v>2730</v>
      </c>
      <c r="B23" s="70" t="s">
        <v>6</v>
      </c>
      <c r="C23" s="70"/>
      <c r="D23" s="70"/>
      <c r="E23" s="70"/>
      <c r="F23" s="29">
        <v>6907282</v>
      </c>
      <c r="G23" s="29">
        <v>4194650</v>
      </c>
      <c r="H23" s="29">
        <v>2505918.96</v>
      </c>
      <c r="I23" s="29">
        <v>209946.59</v>
      </c>
      <c r="J23" s="19">
        <f t="shared" si="0"/>
        <v>1688731.04</v>
      </c>
      <c r="K23" s="19">
        <f t="shared" si="1"/>
        <v>59.74</v>
      </c>
      <c r="L23" s="19">
        <f t="shared" si="2"/>
        <v>36.28</v>
      </c>
      <c r="O23" s="28"/>
    </row>
    <row r="24" spans="1:15" ht="15">
      <c r="A24" s="6">
        <v>2800</v>
      </c>
      <c r="B24" s="70" t="s">
        <v>5</v>
      </c>
      <c r="C24" s="70"/>
      <c r="D24" s="70"/>
      <c r="E24" s="70"/>
      <c r="F24" s="29">
        <v>288060</v>
      </c>
      <c r="G24" s="29">
        <v>202011</v>
      </c>
      <c r="H24" s="29">
        <v>112821.69</v>
      </c>
      <c r="I24" s="29">
        <v>18356.79</v>
      </c>
      <c r="J24" s="19">
        <f t="shared" si="0"/>
        <v>89189.31</v>
      </c>
      <c r="K24" s="19">
        <f t="shared" si="1"/>
        <v>55.85</v>
      </c>
      <c r="L24" s="19">
        <f t="shared" si="2"/>
        <v>39.17</v>
      </c>
      <c r="O24" s="28"/>
    </row>
    <row r="25" spans="1:15" ht="15">
      <c r="A25" s="6">
        <v>9000</v>
      </c>
      <c r="B25" s="80" t="s">
        <v>26</v>
      </c>
      <c r="C25" s="81"/>
      <c r="D25" s="81"/>
      <c r="E25" s="82"/>
      <c r="F25" s="29">
        <v>700000</v>
      </c>
      <c r="G25" s="29">
        <v>450000</v>
      </c>
      <c r="H25" s="29">
        <v>0</v>
      </c>
      <c r="I25" s="29"/>
      <c r="J25" s="19">
        <f t="shared" si="0"/>
        <v>450000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83" t="s">
        <v>24</v>
      </c>
      <c r="C26" s="84"/>
      <c r="D26" s="84"/>
      <c r="E26" s="85"/>
      <c r="F26" s="25">
        <f>капітальні!C14</f>
        <v>9719340</v>
      </c>
      <c r="G26" s="25">
        <f>капітальні!D14</f>
        <v>8995206</v>
      </c>
      <c r="H26" s="25">
        <f>капітальні!E14</f>
        <v>978675.5</v>
      </c>
      <c r="I26" s="25"/>
      <c r="J26" s="25">
        <f>капітальні!G14</f>
        <v>8016530.5</v>
      </c>
      <c r="K26" s="21">
        <f t="shared" si="1"/>
        <v>10.88</v>
      </c>
      <c r="L26" s="20">
        <f t="shared" si="2"/>
        <v>10.07</v>
      </c>
      <c r="O26" s="28"/>
    </row>
    <row r="27" spans="1:15" ht="14.25">
      <c r="A27" s="77" t="s">
        <v>22</v>
      </c>
      <c r="B27" s="78"/>
      <c r="C27" s="78"/>
      <c r="D27" s="78"/>
      <c r="E27" s="79"/>
      <c r="F27" s="20">
        <f>SUM(F7:F26)-F15-F16-F17-F18-F19</f>
        <v>321285955</v>
      </c>
      <c r="G27" s="20">
        <f>SUM(G7:G26)-G15-G16-G17-G18-G19</f>
        <v>182332365</v>
      </c>
      <c r="H27" s="20">
        <f>SUM(H7:H26)-H15-H16-H17-H18-H19</f>
        <v>108702671.57</v>
      </c>
      <c r="I27" s="20">
        <f>SUM(I7:I26)-I15-I16-I17-I18-I19</f>
        <v>1211743.34</v>
      </c>
      <c r="J27" s="20">
        <f>SUM(J7:J26)-J15-J16-J17-J18-J19</f>
        <v>73629693.43</v>
      </c>
      <c r="K27" s="20">
        <f>H27/G27*100</f>
        <v>59.62</v>
      </c>
      <c r="L27" s="20">
        <f>H27/F27*100</f>
        <v>33.83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311566615</v>
      </c>
      <c r="G29" s="24">
        <f>G27-G26</f>
        <v>173337159</v>
      </c>
      <c r="H29" s="24">
        <f>H27-H26</f>
        <v>107723996.07</v>
      </c>
      <c r="I29" s="24">
        <f>I27-I26</f>
        <v>1211743.34</v>
      </c>
      <c r="J29" s="24">
        <f>J27-J26</f>
        <v>65613162.93</v>
      </c>
      <c r="K29" s="24"/>
      <c r="L29" s="24"/>
    </row>
    <row r="30" spans="6:12" ht="12.75">
      <c r="F30" s="34"/>
      <c r="G30" s="34"/>
      <c r="H30" s="34"/>
      <c r="I30" s="34"/>
      <c r="J30" s="34"/>
      <c r="K30" s="34"/>
      <c r="L30" s="34"/>
    </row>
    <row r="31" spans="6:12" ht="12.75">
      <c r="F31" s="35"/>
      <c r="G31" s="35"/>
      <c r="H31" s="35"/>
      <c r="I31" s="35"/>
      <c r="J31" s="35"/>
      <c r="K31" s="35"/>
      <c r="L31" s="35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2021-06-11T07:01:58Z</dcterms:modified>
  <cp:category/>
  <cp:version/>
  <cp:contentType/>
  <cp:contentStatus/>
</cp:coreProperties>
</file>